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fileSharing readOnlyRecommended="1"/>
  <x:workbookPr defaultThemeVersion="166925"/>
  <mc:AlternateContent xmlns:mc="http://schemas.openxmlformats.org/markup-compatibility/2006">
    <mc:Choice Requires="x15">
      <x15ac:absPath xmlns:x15ac="http://schemas.microsoft.com/office/spreadsheetml/2010/11/ac" url="\\GV-DN01\DocuNoteHomeFolders$\gsmbn\DocuNote\Checked Out\Standard Dokument\24\D24-295885\"/>
    </mc:Choice>
  </mc:AlternateContent>
  <xr:revisionPtr revIDLastSave="0" documentId="13_ncr:1_{438D2929-AFAF-4D48-BA0E-F59DDDE2D535}" xr6:coauthVersionLast="47" xr6:coauthVersionMax="47" xr10:uidLastSave="{00000000-0000-0000-0000-000000000000}"/>
  <x:bookViews>
    <x:workbookView xWindow="-108" yWindow="-108" windowWidth="23256" windowHeight="12576" activeTab="1" xr2:uid="{5FEF8FDF-E58D-4855-AA27-F6E96CE7E96A}"/>
  </x:bookViews>
  <x:sheets>
    <x:sheet name="Vejledning" sheetId="2" r:id="rId1"/>
    <x:sheet name="Materiel beregning" sheetId="1" r:id="rId2"/>
  </x:sheets>
  <x:externalReferences>
    <x:externalReference r:id="rId3"/>
  </x:externalReferenc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E8" i="1" l="1"/>
  <c r="E7" i="1"/>
  <c r="E33" i="1" s="1"/>
  <c r="D7" i="1"/>
  <c r="D11" i="1"/>
  <c r="E11" i="1" s="1"/>
  <c r="D9" i="1"/>
  <c r="E9" i="1" s="1"/>
  <c r="E35" i="1" s="1"/>
  <c r="D10" i="1"/>
  <c r="E10" i="1" s="1"/>
  <c r="E36" i="1" s="1"/>
  <c r="E90" i="1" l="1"/>
  <c r="E72" i="1"/>
  <c r="E18" i="1"/>
  <c r="E82" i="1"/>
  <c r="E64" i="1"/>
  <c r="E45" i="1"/>
  <c r="E83" i="1"/>
  <c r="E65" i="1"/>
  <c r="E46" i="1"/>
  <c r="E73" i="1"/>
  <c r="E19" i="1"/>
  <c r="E91" i="1"/>
  <c r="E67" i="1"/>
  <c r="E75" i="1"/>
  <c r="E92" i="1"/>
  <c r="E74" i="1"/>
  <c r="E20" i="1"/>
  <c r="E84" i="1"/>
  <c r="E66" i="1"/>
  <c r="E47" i="1"/>
  <c r="E89" i="1"/>
  <c r="E81" i="1"/>
  <c r="E27" i="1"/>
  <c r="E54" i="1"/>
  <c r="E55" i="1"/>
  <c r="E28" i="1"/>
  <c r="E44" i="1"/>
  <c r="E71" i="1"/>
  <c r="E63" i="1"/>
  <c r="E52" i="1"/>
  <c r="E17" i="1"/>
  <c r="E25" i="1"/>
</calcChain>
</file>

<file path=xl/sharedStrings.xml><?xml version="1.0" encoding="utf-8"?>
<sst xmlns="http://schemas.openxmlformats.org/spreadsheetml/2006/main" count="106" uniqueCount="32">
  <si>
    <t>Pap/papir</t>
  </si>
  <si>
    <t>Metal/plast/MDK</t>
  </si>
  <si>
    <t>Mad</t>
  </si>
  <si>
    <t>Rest</t>
  </si>
  <si>
    <t>Fraktion</t>
  </si>
  <si>
    <t>Normudregning fordelt på fraktioner</t>
  </si>
  <si>
    <t>L/uge/husstand</t>
  </si>
  <si>
    <t xml:space="preserve"> </t>
  </si>
  <si>
    <t>14-dages-tømning</t>
  </si>
  <si>
    <t>Glas</t>
  </si>
  <si>
    <t>Glas*</t>
  </si>
  <si>
    <t>Antal 240 L beholdere</t>
  </si>
  <si>
    <t>Antal 140 L beholdere</t>
  </si>
  <si>
    <t>Antal 400 L beholdere</t>
  </si>
  <si>
    <t>Antal 1000 L kuber</t>
  </si>
  <si>
    <t>Antal 2000 L kuber</t>
  </si>
  <si>
    <t>OBS: Ikke alle kuber er tætte nok til at håndtere madaffald</t>
  </si>
  <si>
    <t>2-hjulede beholdere (primært enfamiliesboliger og sommerhuse)</t>
  </si>
  <si>
    <t>4-hjulede beholdere</t>
  </si>
  <si>
    <t>Antal 660 L beholdere</t>
  </si>
  <si>
    <t>Glas indsamles i kuber på minigenbrugsstationer</t>
  </si>
  <si>
    <r>
      <t>Antal 3 m</t>
    </r>
    <r>
      <rPr>
        <b/>
        <vertAlign val="superscript"/>
        <sz val="11"/>
        <color theme="1"/>
        <rFont val="Calibri"/>
        <family val="2"/>
        <scheme val="minor"/>
      </rPr>
      <t>3</t>
    </r>
    <r>
      <rPr>
        <b/>
        <sz val="11"/>
        <color theme="1"/>
        <rFont val="Calibri"/>
        <family val="2"/>
        <scheme val="minor"/>
      </rPr>
      <t xml:space="preserve"> beholdere</t>
    </r>
  </si>
  <si>
    <t>Antal 5 m3 beholdere</t>
  </si>
  <si>
    <t>Nedgravede ellerdelvis nedgravede containere</t>
  </si>
  <si>
    <t xml:space="preserve">Glas i kuber indsamles på minigenbrugsstationer. Hvis der er tilstrækkeligt husstande, </t>
  </si>
  <si>
    <t>kan Gribskov Forsyning sætte en kube op nær boligområdet.</t>
  </si>
  <si>
    <t>Kuber (overjordiske beholdere)</t>
  </si>
  <si>
    <t>L i alt pr 14-dages</t>
  </si>
  <si>
    <t>Antal 360/370 L beholdere</t>
  </si>
  <si>
    <t>Madaffald indsamles ikke i denne størrelse</t>
  </si>
  <si>
    <t>INTAST ANTAL BOLIGENHEDER:</t>
  </si>
  <si>
    <t>husstande/boliger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</si>
</sst>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sz val="14"/>
      <color theme="0"/>
      <name val="Calibri"/>
      <family val="2"/>
      <scheme val="minor"/>
    </font>
    <font>
      <sz val="16"/>
      <color theme="0"/>
      <name val="Calibri"/>
      <family val="2"/>
      <scheme val="minor"/>
    </font>
    <font>
      <sz val="18"/>
      <color theme="1"/>
      <name val="Calibri"/>
      <family val="2"/>
      <scheme val="minor"/>
    </font>
    <font>
      <i/>
      <sz val="11"/>
      <color theme="1"/>
      <name val="Calibri"/>
      <family val="2"/>
      <scheme val="minor"/>
    </font>
    <font>
      <b/>
      <vertAlign val="superscript"/>
      <sz val="11"/>
      <color theme="1"/>
      <name val="Calibri"/>
      <family val="2"/>
      <scheme val="minor"/>
    </font>
    <font>
      <b/>
      <sz val="18"/>
      <color rgb="FFC0000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rgb="FFC00000"/>
      </right>
      <top/>
      <bottom/>
      <diagonal/>
    </border>
    <border>
      <left/>
      <right/>
      <top/>
      <bottom style="thick">
        <color rgb="FFC00000"/>
      </bottom>
      <diagonal/>
    </border>
    <border>
      <left style="thick">
        <color rgb="FFC00000"/>
      </left>
      <right style="thick">
        <color rgb="FFC00000"/>
      </right>
      <top style="thick">
        <color rgb="FFC00000"/>
      </top>
      <bottom style="thick">
        <color rgb="FFC00000"/>
      </bottom>
      <diagonal/>
    </border>
  </borders>
  <cellStyleXfs count="1">
    <xf numFmtId="0" fontId="0" fillId="0" borderId="0"/>
  </cellStyleXfs>
  <cellXfs count="35">
    <xf numFmtId="0" fontId="0" fillId="0" borderId="0" xfId="0"/>
    <xf numFmtId="164" fontId="0" fillId="0" borderId="0" xfId="0" applyNumberFormat="1"/>
    <xf numFmtId="0" fontId="1" fillId="0" borderId="0" xfId="0" applyFont="1"/>
    <xf numFmtId="0" fontId="2" fillId="3" borderId="0" xfId="0" applyFont="1" applyFill="1"/>
    <xf numFmtId="1" fontId="3" fillId="3" borderId="0" xfId="0" applyNumberFormat="1" applyFont="1" applyFill="1"/>
    <xf numFmtId="0" fontId="3" fillId="3" borderId="0" xfId="0" applyFont="1" applyFill="1"/>
    <xf numFmtId="1" fontId="0" fillId="0" borderId="0" xfId="0" applyNumberFormat="1"/>
    <xf numFmtId="0" fontId="1" fillId="4" borderId="0" xfId="0" applyFont="1" applyFill="1"/>
    <xf numFmtId="0" fontId="4" fillId="0" borderId="0" xfId="0" applyFont="1"/>
    <xf numFmtId="0" fontId="0" fillId="0" borderId="0" xfId="0" applyFill="1" applyBorder="1"/>
    <xf numFmtId="0" fontId="1" fillId="0" borderId="0" xfId="0" applyFont="1" applyFill="1"/>
    <xf numFmtId="0" fontId="2" fillId="2" borderId="1" xfId="0" applyFont="1" applyFill="1" applyBorder="1"/>
    <xf numFmtId="0" fontId="2" fillId="2" borderId="2" xfId="0" applyFont="1" applyFill="1" applyBorder="1"/>
    <xf numFmtId="0" fontId="1" fillId="0" borderId="3" xfId="0" applyFont="1" applyBorder="1"/>
    <xf numFmtId="0" fontId="1" fillId="0" borderId="0" xfId="0" applyFont="1" applyBorder="1"/>
    <xf numFmtId="0" fontId="0" fillId="0" borderId="0" xfId="0" applyBorder="1"/>
    <xf numFmtId="0" fontId="0" fillId="0" borderId="4" xfId="0" applyFill="1" applyBorder="1"/>
    <xf numFmtId="0" fontId="0" fillId="0" borderId="3" xfId="0" applyBorder="1"/>
    <xf numFmtId="0" fontId="1" fillId="0" borderId="0" xfId="0" applyFont="1" applyFill="1" applyBorder="1"/>
    <xf numFmtId="164" fontId="0" fillId="0" borderId="4" xfId="0" applyNumberFormat="1" applyBorder="1"/>
    <xf numFmtId="0" fontId="0" fillId="0" borderId="5" xfId="0" applyBorder="1"/>
    <xf numFmtId="0" fontId="0" fillId="0" borderId="6" xfId="0" applyBorder="1"/>
    <xf numFmtId="0" fontId="0" fillId="0" borderId="6" xfId="0" applyFill="1" applyBorder="1"/>
    <xf numFmtId="0" fontId="5" fillId="0" borderId="6" xfId="0" applyFont="1" applyFill="1" applyBorder="1"/>
    <xf numFmtId="164" fontId="0" fillId="0" borderId="7" xfId="0" applyNumberFormat="1" applyBorder="1"/>
    <xf numFmtId="0" fontId="1" fillId="2" borderId="2" xfId="0" applyFont="1" applyFill="1" applyBorder="1" applyAlignment="1">
      <alignment horizontal="left"/>
    </xf>
    <xf numFmtId="0" fontId="0" fillId="3" borderId="0" xfId="0" applyFill="1"/>
    <xf numFmtId="164" fontId="0" fillId="3" borderId="0" xfId="0" applyNumberFormat="1" applyFill="1"/>
    <xf numFmtId="0" fontId="1" fillId="5" borderId="0" xfId="0" applyFont="1" applyFill="1"/>
    <xf numFmtId="164" fontId="0" fillId="6" borderId="4" xfId="0" applyNumberFormat="1" applyFill="1" applyBorder="1"/>
    <xf numFmtId="3" fontId="0" fillId="0" borderId="0" xfId="0" applyNumberFormat="1" applyBorder="1"/>
    <xf numFmtId="0" fontId="1" fillId="5" borderId="0" xfId="0" applyFont="1" applyFill="1" applyAlignment="1">
      <alignment horizontal="right"/>
    </xf>
    <xf numFmtId="0" fontId="4" fillId="0" borderId="8" xfId="0" applyFont="1" applyBorder="1"/>
    <xf numFmtId="0" fontId="4" fillId="0" borderId="9" xfId="0" applyFont="1" applyBorder="1"/>
    <xf numFmtId="0" fontId="7" fillId="0" borderId="1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161924</xdr:rowOff>
    </xdr:from>
    <xdr:to>
      <xdr:col>14</xdr:col>
      <xdr:colOff>200025</xdr:colOff>
      <xdr:row>34</xdr:row>
      <xdr:rowOff>7619</xdr:rowOff>
    </xdr:to>
    <xdr:sp macro="" textlink="">
      <xdr:nvSpPr>
        <xdr:cNvPr id="2" name="Tekstfelt 1">
          <a:extLst>
            <a:ext uri="{FF2B5EF4-FFF2-40B4-BE49-F238E27FC236}">
              <a16:creationId xmlns:a16="http://schemas.microsoft.com/office/drawing/2014/main" id="{1B9969E2-A1D0-4689-9224-CDE29AAD4469}"/>
            </a:ext>
          </a:extLst>
        </xdr:cNvPr>
        <xdr:cNvSpPr txBox="1"/>
      </xdr:nvSpPr>
      <xdr:spPr>
        <a:xfrm>
          <a:off x="600075" y="344804"/>
          <a:ext cx="8134350" cy="5880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Vejledning</a:t>
          </a:r>
        </a:p>
        <a:p>
          <a:r>
            <a:rPr lang="da-DK" sz="1100"/>
            <a:t>Denne beregnermodel</a:t>
          </a:r>
          <a:r>
            <a:rPr lang="da-DK" sz="1100" baseline="0"/>
            <a:t> er lavet ift. den nye affaldssortering i Gribskov Kommune. Den nye affaldssortering forventes implementeret i 2025. Indtil da indsamler Gribskov Forsyning som udgangspunkt kun madaffald og restaffald.</a:t>
          </a:r>
          <a:endParaRPr lang="da-DK" sz="1100"/>
        </a:p>
        <a:p>
          <a:endParaRPr lang="da-DK" sz="1100"/>
        </a:p>
        <a:p>
          <a:r>
            <a:rPr lang="da-DK" sz="1100"/>
            <a:t>Modellen fungerer</a:t>
          </a:r>
          <a:r>
            <a:rPr lang="da-DK" sz="1100" baseline="0"/>
            <a:t> ved at der indtastes antal boligenheder (lejligheder, rækkehuse, ell lign) i det røde felt på næste ark. I figurene nedenfor kan ses de antal affaldsbeholdere af varierende størrelser, der vil være nødvendige for at dække produktionen af affald. Der skal naturligvis rundes op til hele beholdere.</a:t>
          </a:r>
        </a:p>
        <a:p>
          <a:r>
            <a:rPr lang="da-DK" sz="1100" baseline="0"/>
            <a:t>Mængde for produktion af affald er baseret på Vestforbrændings nøgletal. </a:t>
          </a:r>
        </a:p>
        <a:p>
          <a:endParaRPr lang="da-DK" sz="1100" baseline="0"/>
        </a:p>
        <a:p>
          <a:r>
            <a:rPr lang="da-DK" sz="1100" baseline="0"/>
            <a:t>De angivne beholdere er de typer/størrelser af beholdere, som Gribskov Forsyning tømmer. Gribskov Forsyning leverer 2- og 4-hjulede rullebeholdere til lån. Øvrige typer beholdere, dvs. overjordiske faste beholdere og nedgravede beholdere skal bygherre eller bebyggelse selv bekoste. </a:t>
          </a:r>
        </a:p>
        <a:p>
          <a:endParaRPr lang="da-DK" sz="1100" baseline="0"/>
        </a:p>
        <a:p>
          <a:r>
            <a:rPr lang="da-DK" sz="1100" baseline="0"/>
            <a:t>Nedgravede og delvis nedgravede beholdere skal godkendes af Gribskov Kommune</a:t>
          </a:r>
        </a:p>
        <a:p>
          <a:endParaRPr lang="da-DK" sz="1100" baseline="0"/>
        </a:p>
        <a:p>
          <a:r>
            <a:rPr lang="da-DK" sz="1100" baseline="0"/>
            <a:t>Hvor stor areal der skal afsættes til beholderne afhænger af størrelse på de enkelte beholdere (volumen), hvor mange der skal være, hvordan størrelser kombineres og hvordan de stilles. Størrelser på 2-og 4-hjulede rullebeholdere kan ses på af vejledningen på Gribskov Forsynings hjemmeside. Størrelse på kuber og nedgravede beholdere afhænger naturligt af hvilken model, der købes. </a:t>
          </a:r>
          <a:endParaRPr lang="da-DK" sz="1100"/>
        </a:p>
        <a:p>
          <a:endParaRPr lang="da-DK" sz="1100"/>
        </a:p>
        <a:p>
          <a:r>
            <a:rPr lang="da-DK" sz="1100" baseline="0"/>
            <a:t>Tømmefrekvens er hver anden uge, hvor mad og rest tømmes den ene uge, mens pap/papir og plast/MDK/metal tømmes den anden uge. </a:t>
          </a:r>
          <a:endParaRPr lang="da-DK" sz="1100"/>
        </a:p>
        <a:p>
          <a:endParaRPr lang="da-DK" sz="1100"/>
        </a:p>
        <a:p>
          <a:r>
            <a:rPr lang="da-DK" sz="1100" b="1"/>
            <a:t>Fraktioner</a:t>
          </a:r>
          <a:r>
            <a:rPr lang="da-DK" sz="1100" b="1" baseline="0"/>
            <a:t> og tilladte beholdere</a:t>
          </a:r>
          <a:endParaRPr lang="da-DK" sz="1100" b="1"/>
        </a:p>
        <a:p>
          <a:endParaRPr lang="da-DK" sz="1100" baseline="0"/>
        </a:p>
        <a:p>
          <a:r>
            <a:rPr lang="da-DK" sz="1100" b="1"/>
            <a:t>Madaffald</a:t>
          </a:r>
          <a:r>
            <a:rPr lang="da-DK" sz="1100" b="1" baseline="0"/>
            <a:t> </a:t>
          </a:r>
          <a:r>
            <a:rPr lang="da-DK" sz="1100" baseline="0"/>
            <a:t>sorteres i 140 L (2-hjulet) og 400 L (4-hjulet). Øvrige beholdere bliver for tunge for renovatøren at håndtere. Hvis kuber eller nedgravede systemer anvendes til mad, skal det sikres, at de er helt tætte (så der ikke udsiver væske), og at vægten ikke bliver for stor når de fyldes.</a:t>
          </a:r>
        </a:p>
        <a:p>
          <a:endParaRPr lang="da-DK" sz="1100" baseline="0"/>
        </a:p>
        <a:p>
          <a:r>
            <a:rPr lang="da-DK" sz="1100" b="1" baseline="0"/>
            <a:t>Glasaffald </a:t>
          </a:r>
          <a:r>
            <a:rPr lang="da-DK" sz="1100" b="0" baseline="0"/>
            <a:t>skal som udgangspunkt bringes til en af Gribskov </a:t>
          </a:r>
          <a:r>
            <a:rPr lang="da-DK" sz="1100" baseline="0"/>
            <a:t>Forsynings minigenbrugsstationer. Hvis boligområdet er stort, kan Gribskov Forsyning stille en kube til glas op ved boligområdet. Det beror på Gribskov Forsynings vurdering.</a:t>
          </a:r>
        </a:p>
        <a:p>
          <a:endParaRPr lang="da-DK" sz="1100"/>
        </a:p>
        <a:p>
          <a:r>
            <a:rPr lang="da-DK" sz="1100"/>
            <a:t>Udover de på næste side angivne</a:t>
          </a:r>
          <a:r>
            <a:rPr lang="da-DK" sz="1100" baseline="0"/>
            <a:t> fraktioner vil beboerne også skulle sortere:</a:t>
          </a:r>
        </a:p>
        <a:p>
          <a:r>
            <a:rPr lang="da-DK" sz="1100" b="1" baseline="0"/>
            <a:t>Farligt affald (batterier, maling, etc.)</a:t>
          </a:r>
          <a:r>
            <a:rPr lang="da-DK" sz="1100" baseline="0"/>
            <a:t>: Sorteres forventeligt i miljøboks udleveret af Gribskov Forsyning eller i kemiskab. Afventer afklaring</a:t>
          </a:r>
        </a:p>
        <a:p>
          <a:r>
            <a:rPr lang="da-DK" sz="1100" b="1" baseline="0"/>
            <a:t>Tekstilaffald:</a:t>
          </a:r>
          <a:r>
            <a:rPr lang="da-DK" sz="1100" baseline="0"/>
            <a:t> Gribkskov Forsyning udlevere poser til tekstilaffald. Indsamling afventer afklaring. </a:t>
          </a:r>
          <a:endParaRPr lang="da-DK" sz="1100"/>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44</xdr:row>
      <xdr:rowOff>9525</xdr:rowOff>
    </xdr:from>
    <xdr:to>
      <xdr:col>0</xdr:col>
      <xdr:colOff>1657143</xdr:colOff>
      <xdr:row>51</xdr:row>
      <xdr:rowOff>104590</xdr:rowOff>
    </xdr:to>
    <xdr:pic>
      <xdr:nvPicPr>
        <xdr:cNvPr id="2" name="Billede 1">
          <a:extLst>
            <a:ext uri="{FF2B5EF4-FFF2-40B4-BE49-F238E27FC236}">
              <a16:creationId xmlns:a16="http://schemas.microsoft.com/office/drawing/2014/main" id="{4ACADC20-C0E3-47DC-B870-8DEB565CF1F1}"/>
            </a:ext>
          </a:extLst>
        </xdr:cNvPr>
        <xdr:cNvPicPr>
          <a:picLocks noChangeAspect="1"/>
        </xdr:cNvPicPr>
      </xdr:nvPicPr>
      <xdr:blipFill>
        <a:blip xmlns:r="http://schemas.openxmlformats.org/officeDocument/2006/relationships" r:embed="rId1"/>
        <a:stretch>
          <a:fillRect/>
        </a:stretch>
      </xdr:blipFill>
      <xdr:spPr>
        <a:xfrm>
          <a:off x="0" y="7096125"/>
          <a:ext cx="1657143" cy="1476190"/>
        </a:xfrm>
        <a:prstGeom prst="rect">
          <a:avLst/>
        </a:prstGeom>
      </xdr:spPr>
    </xdr:pic>
    <xdr:clientData/>
  </xdr:twoCellAnchor>
  <xdr:twoCellAnchor editAs="oneCell">
    <xdr:from>
      <xdr:col>0</xdr:col>
      <xdr:colOff>533400</xdr:colOff>
      <xdr:row>18</xdr:row>
      <xdr:rowOff>28575</xdr:rowOff>
    </xdr:from>
    <xdr:to>
      <xdr:col>0</xdr:col>
      <xdr:colOff>1228638</xdr:colOff>
      <xdr:row>24</xdr:row>
      <xdr:rowOff>85568</xdr:rowOff>
    </xdr:to>
    <xdr:pic>
      <xdr:nvPicPr>
        <xdr:cNvPr id="3" name="Billede 2">
          <a:extLst>
            <a:ext uri="{FF2B5EF4-FFF2-40B4-BE49-F238E27FC236}">
              <a16:creationId xmlns:a16="http://schemas.microsoft.com/office/drawing/2014/main" id="{C6F1FAA4-CA69-4E46-B177-D43498AD886C}"/>
            </a:ext>
          </a:extLst>
        </xdr:cNvPr>
        <xdr:cNvPicPr>
          <a:picLocks noChangeAspect="1"/>
        </xdr:cNvPicPr>
      </xdr:nvPicPr>
      <xdr:blipFill>
        <a:blip xmlns:r="http://schemas.openxmlformats.org/officeDocument/2006/relationships" r:embed="rId2"/>
        <a:stretch>
          <a:fillRect/>
        </a:stretch>
      </xdr:blipFill>
      <xdr:spPr>
        <a:xfrm>
          <a:off x="533400" y="3971925"/>
          <a:ext cx="695238" cy="1247619"/>
        </a:xfrm>
        <a:prstGeom prst="rect">
          <a:avLst/>
        </a:prstGeom>
      </xdr:spPr>
    </xdr:pic>
    <xdr:clientData/>
  </xdr:twoCellAnchor>
  <xdr:twoCellAnchor editAs="oneCell">
    <xdr:from>
      <xdr:col>0</xdr:col>
      <xdr:colOff>41414</xdr:colOff>
      <xdr:row>79</xdr:row>
      <xdr:rowOff>66260</xdr:rowOff>
    </xdr:from>
    <xdr:to>
      <xdr:col>0</xdr:col>
      <xdr:colOff>1660462</xdr:colOff>
      <xdr:row>91</xdr:row>
      <xdr:rowOff>82946</xdr:rowOff>
    </xdr:to>
    <xdr:pic>
      <xdr:nvPicPr>
        <xdr:cNvPr id="5" name="Billede 4">
          <a:extLst>
            <a:ext uri="{FF2B5EF4-FFF2-40B4-BE49-F238E27FC236}">
              <a16:creationId xmlns:a16="http://schemas.microsoft.com/office/drawing/2014/main" id="{3857A42A-6B0C-4450-B1C9-20689EA5C5C4}"/>
            </a:ext>
          </a:extLst>
        </xdr:cNvPr>
        <xdr:cNvPicPr>
          <a:picLocks noChangeAspect="1"/>
        </xdr:cNvPicPr>
      </xdr:nvPicPr>
      <xdr:blipFill>
        <a:blip xmlns:r="http://schemas.openxmlformats.org/officeDocument/2006/relationships" r:embed="rId3"/>
        <a:stretch>
          <a:fillRect/>
        </a:stretch>
      </xdr:blipFill>
      <xdr:spPr>
        <a:xfrm>
          <a:off x="41414" y="14403456"/>
          <a:ext cx="1619048" cy="2352381"/>
        </a:xfrm>
        <a:prstGeom prst="rect">
          <a:avLst/>
        </a:prstGeom>
      </xdr:spPr>
    </xdr:pic>
    <xdr:clientData/>
  </xdr:twoCellAnchor>
  <xdr:twoCellAnchor editAs="oneCell">
    <xdr:from>
      <xdr:col>0</xdr:col>
      <xdr:colOff>240195</xdr:colOff>
      <xdr:row>63</xdr:row>
      <xdr:rowOff>124239</xdr:rowOff>
    </xdr:from>
    <xdr:to>
      <xdr:col>0</xdr:col>
      <xdr:colOff>1506862</xdr:colOff>
      <xdr:row>70</xdr:row>
      <xdr:rowOff>140805</xdr:rowOff>
    </xdr:to>
    <xdr:pic>
      <xdr:nvPicPr>
        <xdr:cNvPr id="6" name="Billede 5">
          <a:extLst>
            <a:ext uri="{FF2B5EF4-FFF2-40B4-BE49-F238E27FC236}">
              <a16:creationId xmlns:a16="http://schemas.microsoft.com/office/drawing/2014/main" id="{8D3EE8F6-6236-456D-BF1C-46CE2EAAAA44}"/>
            </a:ext>
          </a:extLst>
        </xdr:cNvPr>
        <xdr:cNvPicPr>
          <a:picLocks noChangeAspect="1"/>
        </xdr:cNvPicPr>
      </xdr:nvPicPr>
      <xdr:blipFill rotWithShape="1">
        <a:blip xmlns:r="http://schemas.openxmlformats.org/officeDocument/2006/relationships" r:embed="rId4"/>
        <a:srcRect b="14049"/>
        <a:stretch/>
      </xdr:blipFill>
      <xdr:spPr>
        <a:xfrm>
          <a:off x="240195" y="11264348"/>
          <a:ext cx="1266667" cy="13997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smbn/DocuNote/Read%20Only/Standard%20Dokument/23/D23-276148/KLADDE%20-%20Beregn%20f&#230;lles%20materiel%20ved%20x%20boliger%20D23-276148%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el beregning"/>
      <sheetName val="VF volumen nøgletal"/>
      <sheetName val="Krav til Affaldsrum"/>
      <sheetName val="Ark1"/>
    </sheetNames>
    <sheetDataSet>
      <sheetData sheetId="0"/>
      <sheetData sheetId="1">
        <row r="11">
          <cell r="E11">
            <v>80</v>
          </cell>
        </row>
        <row r="15">
          <cell r="E15">
            <v>5</v>
          </cell>
        </row>
        <row r="17">
          <cell r="E17">
            <v>29</v>
          </cell>
        </row>
        <row r="20">
          <cell r="E20">
            <v>31</v>
          </cell>
        </row>
      </sheetData>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486D-EFA2-4040-9192-3E3F7726FE6A}">
  <dimension ref="A1"/>
  <sheetViews>
    <sheetView topLeftCell="A13" workbookViewId="0">
      <selection activeCell="T21" sqref="T21"/>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39A4-A579-4866-9B49-C3D0F96872B5}">
  <dimension ref="A1:L97"/>
  <sheetViews>
    <sheetView tabSelected="1" zoomScale="115" zoomScaleNormal="115" workbookViewId="0">
      <selection activeCell="H8" sqref="H8"/>
    </sheetView>
  </sheetViews>
  <sheetFormatPr defaultRowHeight="14.4" x14ac:dyDescent="0.3"/>
  <cols>
    <col min="1" max="1" width="26.88671875" customWidth="1"/>
    <col min="2" max="2" width="11.44140625" customWidth="1"/>
    <col min="3" max="3" width="16.44140625" customWidth="1"/>
    <col min="4" max="4" width="15.88671875" customWidth="1"/>
    <col min="5" max="5" width="21.33203125" customWidth="1"/>
    <col min="6" max="6" width="18.109375" customWidth="1"/>
    <col min="7" max="7" width="13.33203125" customWidth="1"/>
    <col min="8" max="8" width="14.33203125" customWidth="1"/>
    <col min="10" max="10" width="14.33203125" customWidth="1"/>
    <col min="11" max="11" width="10.6640625" customWidth="1"/>
    <col min="13" max="13" width="12.109375" customWidth="1"/>
    <col min="14" max="14" width="17.109375" customWidth="1"/>
    <col min="15" max="15" width="7.109375" customWidth="1"/>
  </cols>
  <sheetData>
    <row r="1" spans="1:9" ht="23.4" x14ac:dyDescent="0.45">
      <c r="B1" s="8" t="s">
        <v>5</v>
      </c>
      <c r="C1" s="8"/>
      <c r="D1" s="8"/>
    </row>
    <row r="2" spans="1:9" ht="24" thickBot="1" x14ac:dyDescent="0.5">
      <c r="B2" s="8"/>
      <c r="C2" s="8"/>
      <c r="D2" s="33"/>
    </row>
    <row r="3" spans="1:9" ht="24.6" thickTop="1" thickBot="1" x14ac:dyDescent="0.5">
      <c r="B3" s="2" t="s">
        <v>30</v>
      </c>
      <c r="C3" s="32"/>
      <c r="D3" s="34">
        <v>40</v>
      </c>
      <c r="E3" t="s">
        <v>31</v>
      </c>
    </row>
    <row r="4" spans="1:9" ht="24" thickTop="1" x14ac:dyDescent="0.45">
      <c r="B4" s="8"/>
      <c r="C4" s="8"/>
    </row>
    <row r="5" spans="1:9" x14ac:dyDescent="0.3">
      <c r="E5" s="10" t="s">
        <v>8</v>
      </c>
    </row>
    <row r="6" spans="1:9" x14ac:dyDescent="0.3">
      <c r="B6" s="2" t="s">
        <v>4</v>
      </c>
      <c r="C6" s="2"/>
      <c r="D6" s="28" t="s">
        <v>6</v>
      </c>
      <c r="E6" s="31" t="s">
        <v>27</v>
      </c>
      <c r="G6" s="15"/>
      <c r="H6" s="2"/>
    </row>
    <row r="7" spans="1:9" x14ac:dyDescent="0.3">
      <c r="B7" t="s">
        <v>3</v>
      </c>
      <c r="D7" s="7">
        <f>'[1]VF volumen nøgletal'!E11</f>
        <v>80</v>
      </c>
      <c r="E7" s="30">
        <f>$D7*$D$3*2</f>
        <v>6400</v>
      </c>
    </row>
    <row r="8" spans="1:9" x14ac:dyDescent="0.3">
      <c r="B8" t="s">
        <v>2</v>
      </c>
      <c r="D8" s="7">
        <v>15</v>
      </c>
      <c r="E8" s="30">
        <f t="shared" ref="E8:E11" si="0">$D8*$D$3*2</f>
        <v>1200</v>
      </c>
    </row>
    <row r="9" spans="1:9" x14ac:dyDescent="0.3">
      <c r="B9" t="s">
        <v>1</v>
      </c>
      <c r="D9" s="7">
        <f>'[1]VF volumen nøgletal'!E17</f>
        <v>29</v>
      </c>
      <c r="E9" s="30">
        <f t="shared" si="0"/>
        <v>2320</v>
      </c>
    </row>
    <row r="10" spans="1:9" x14ac:dyDescent="0.3">
      <c r="B10" t="s">
        <v>0</v>
      </c>
      <c r="D10" s="7">
        <f>'[1]VF volumen nøgletal'!E20</f>
        <v>31</v>
      </c>
      <c r="E10" s="30">
        <f t="shared" si="0"/>
        <v>2480</v>
      </c>
    </row>
    <row r="11" spans="1:9" x14ac:dyDescent="0.3">
      <c r="B11" t="s">
        <v>10</v>
      </c>
      <c r="D11" s="7">
        <f>'[1]VF volumen nøgletal'!E15</f>
        <v>5</v>
      </c>
      <c r="E11" s="30">
        <f t="shared" si="0"/>
        <v>400</v>
      </c>
    </row>
    <row r="12" spans="1:9" x14ac:dyDescent="0.3">
      <c r="I12" t="s">
        <v>7</v>
      </c>
    </row>
    <row r="14" spans="1:9" ht="18" x14ac:dyDescent="0.35">
      <c r="A14" s="26"/>
      <c r="B14" s="3" t="s">
        <v>17</v>
      </c>
      <c r="C14" s="3"/>
      <c r="D14" s="3"/>
      <c r="E14" s="3"/>
    </row>
    <row r="15" spans="1:9" ht="18" x14ac:dyDescent="0.35">
      <c r="B15" s="11"/>
      <c r="C15" s="12"/>
      <c r="D15" s="12"/>
      <c r="E15" s="25" t="s">
        <v>12</v>
      </c>
    </row>
    <row r="16" spans="1:9" x14ac:dyDescent="0.3">
      <c r="B16" s="13" t="s">
        <v>4</v>
      </c>
      <c r="C16" s="14"/>
      <c r="D16" s="15"/>
      <c r="E16" s="16" t="s">
        <v>8</v>
      </c>
    </row>
    <row r="17" spans="2:12" x14ac:dyDescent="0.3">
      <c r="B17" s="17" t="s">
        <v>3</v>
      </c>
      <c r="C17" s="15"/>
      <c r="D17" s="18"/>
      <c r="E17" s="19">
        <f>E7/140</f>
        <v>45.714285714285715</v>
      </c>
      <c r="K17" s="9"/>
      <c r="L17" s="9"/>
    </row>
    <row r="18" spans="2:12" x14ac:dyDescent="0.3">
      <c r="B18" s="17" t="s">
        <v>2</v>
      </c>
      <c r="C18" s="15"/>
      <c r="D18" s="18"/>
      <c r="E18" s="19">
        <f t="shared" ref="E18" si="1">E8/140</f>
        <v>8.5714285714285712</v>
      </c>
      <c r="K18" s="9"/>
      <c r="L18" s="9"/>
    </row>
    <row r="19" spans="2:12" x14ac:dyDescent="0.3">
      <c r="B19" s="17" t="s">
        <v>1</v>
      </c>
      <c r="C19" s="15"/>
      <c r="D19" s="18"/>
      <c r="E19" s="19">
        <f t="shared" ref="E19:E20" si="2">E9/140</f>
        <v>16.571428571428573</v>
      </c>
      <c r="K19" s="9"/>
      <c r="L19" s="9"/>
    </row>
    <row r="20" spans="2:12" x14ac:dyDescent="0.3">
      <c r="B20" s="17" t="s">
        <v>0</v>
      </c>
      <c r="C20" s="15"/>
      <c r="D20" s="18"/>
      <c r="E20" s="19">
        <f t="shared" si="2"/>
        <v>17.714285714285715</v>
      </c>
      <c r="K20" s="9"/>
      <c r="L20" s="9"/>
    </row>
    <row r="21" spans="2:12" x14ac:dyDescent="0.3">
      <c r="B21" s="20" t="s">
        <v>9</v>
      </c>
      <c r="C21" s="21"/>
      <c r="D21" s="23"/>
      <c r="E21" s="22" t="s">
        <v>20</v>
      </c>
      <c r="K21" s="9"/>
      <c r="L21" s="9"/>
    </row>
    <row r="22" spans="2:12" x14ac:dyDescent="0.3">
      <c r="D22" s="10"/>
      <c r="E22" s="1"/>
      <c r="K22" s="9"/>
      <c r="L22" s="9"/>
    </row>
    <row r="23" spans="2:12" ht="18" x14ac:dyDescent="0.35">
      <c r="B23" s="11"/>
      <c r="C23" s="12"/>
      <c r="D23" s="12"/>
      <c r="E23" s="25" t="s">
        <v>11</v>
      </c>
      <c r="K23" s="9"/>
      <c r="L23" s="9"/>
    </row>
    <row r="24" spans="2:12" x14ac:dyDescent="0.3">
      <c r="B24" s="13" t="s">
        <v>4</v>
      </c>
      <c r="C24" s="14"/>
      <c r="D24" s="15"/>
      <c r="E24" s="16" t="s">
        <v>8</v>
      </c>
      <c r="K24" s="9"/>
      <c r="L24" s="9"/>
    </row>
    <row r="25" spans="2:12" x14ac:dyDescent="0.3">
      <c r="B25" s="17" t="s">
        <v>3</v>
      </c>
      <c r="C25" s="15"/>
      <c r="D25" s="18"/>
      <c r="E25" s="19">
        <f>E7/240</f>
        <v>26.666666666666668</v>
      </c>
      <c r="K25" s="9"/>
      <c r="L25" s="9"/>
    </row>
    <row r="26" spans="2:12" x14ac:dyDescent="0.3">
      <c r="B26" s="17" t="s">
        <v>2</v>
      </c>
      <c r="C26" s="15"/>
      <c r="D26" s="18"/>
      <c r="E26" s="29" t="s">
        <v>29</v>
      </c>
      <c r="K26" s="9"/>
      <c r="L26" s="9"/>
    </row>
    <row r="27" spans="2:12" x14ac:dyDescent="0.3">
      <c r="B27" s="17" t="s">
        <v>1</v>
      </c>
      <c r="C27" s="15"/>
      <c r="D27" s="18"/>
      <c r="E27" s="19">
        <f t="shared" ref="E27:E28" si="3">E9/240</f>
        <v>9.6666666666666661</v>
      </c>
      <c r="K27" s="9"/>
      <c r="L27" s="9"/>
    </row>
    <row r="28" spans="2:12" x14ac:dyDescent="0.3">
      <c r="B28" s="17" t="s">
        <v>0</v>
      </c>
      <c r="C28" s="15"/>
      <c r="D28" s="18"/>
      <c r="E28" s="19">
        <f t="shared" si="3"/>
        <v>10.333333333333334</v>
      </c>
      <c r="K28" s="9"/>
      <c r="L28" s="9"/>
    </row>
    <row r="29" spans="2:12" x14ac:dyDescent="0.3">
      <c r="B29" s="20" t="s">
        <v>9</v>
      </c>
      <c r="C29" s="21"/>
      <c r="D29" s="22"/>
      <c r="E29" s="22" t="s">
        <v>20</v>
      </c>
      <c r="K29" s="9"/>
      <c r="L29" s="9"/>
    </row>
    <row r="30" spans="2:12" x14ac:dyDescent="0.3">
      <c r="B30" s="15"/>
      <c r="C30" s="15"/>
      <c r="D30" s="9"/>
      <c r="E30" s="9"/>
      <c r="K30" s="9"/>
      <c r="L30" s="9"/>
    </row>
    <row r="31" spans="2:12" ht="18" x14ac:dyDescent="0.35">
      <c r="B31" s="11"/>
      <c r="C31" s="12"/>
      <c r="D31" s="12"/>
      <c r="E31" s="25" t="s">
        <v>28</v>
      </c>
      <c r="K31" s="9"/>
      <c r="L31" s="9"/>
    </row>
    <row r="32" spans="2:12" x14ac:dyDescent="0.3">
      <c r="B32" s="13" t="s">
        <v>4</v>
      </c>
      <c r="C32" s="14"/>
      <c r="D32" s="15"/>
      <c r="E32" s="16" t="s">
        <v>8</v>
      </c>
      <c r="K32" s="9"/>
      <c r="L32" s="9"/>
    </row>
    <row r="33" spans="1:12" x14ac:dyDescent="0.3">
      <c r="B33" s="17" t="s">
        <v>3</v>
      </c>
      <c r="C33" s="15"/>
      <c r="D33" s="18"/>
      <c r="E33" s="19">
        <f>E7/360</f>
        <v>17.777777777777779</v>
      </c>
      <c r="K33" s="9"/>
      <c r="L33" s="9"/>
    </row>
    <row r="34" spans="1:12" x14ac:dyDescent="0.3">
      <c r="B34" s="17" t="s">
        <v>2</v>
      </c>
      <c r="C34" s="15"/>
      <c r="D34" s="18"/>
      <c r="E34" s="29" t="s">
        <v>29</v>
      </c>
      <c r="K34" s="9"/>
      <c r="L34" s="9"/>
    </row>
    <row r="35" spans="1:12" x14ac:dyDescent="0.3">
      <c r="B35" s="17" t="s">
        <v>1</v>
      </c>
      <c r="C35" s="15"/>
      <c r="D35" s="18"/>
      <c r="E35" s="19">
        <f>E9/360</f>
        <v>6.4444444444444446</v>
      </c>
      <c r="K35" s="9"/>
      <c r="L35" s="9"/>
    </row>
    <row r="36" spans="1:12" x14ac:dyDescent="0.3">
      <c r="B36" s="17" t="s">
        <v>0</v>
      </c>
      <c r="C36" s="15"/>
      <c r="D36" s="18"/>
      <c r="E36" s="19">
        <f>E10/360</f>
        <v>6.8888888888888893</v>
      </c>
      <c r="K36" s="9"/>
      <c r="L36" s="9"/>
    </row>
    <row r="37" spans="1:12" x14ac:dyDescent="0.3">
      <c r="B37" s="20" t="s">
        <v>9</v>
      </c>
      <c r="C37" s="21"/>
      <c r="D37" s="22"/>
      <c r="E37" s="22" t="s">
        <v>20</v>
      </c>
      <c r="K37" s="9"/>
      <c r="L37" s="9"/>
    </row>
    <row r="38" spans="1:12" x14ac:dyDescent="0.3">
      <c r="B38" s="15"/>
      <c r="C38" s="15"/>
      <c r="D38" s="9"/>
      <c r="E38" s="9"/>
      <c r="K38" s="9"/>
      <c r="L38" s="9"/>
    </row>
    <row r="39" spans="1:12" x14ac:dyDescent="0.3">
      <c r="B39" s="2"/>
      <c r="D39" s="10"/>
      <c r="E39" s="1"/>
    </row>
    <row r="40" spans="1:12" x14ac:dyDescent="0.3">
      <c r="B40" s="2"/>
      <c r="D40" s="10"/>
      <c r="E40" s="1"/>
    </row>
    <row r="41" spans="1:12" ht="18" x14ac:dyDescent="0.35">
      <c r="A41" s="26"/>
      <c r="B41" s="3" t="s">
        <v>18</v>
      </c>
      <c r="C41" s="26"/>
      <c r="D41" s="26"/>
      <c r="E41" s="27"/>
      <c r="H41" t="s">
        <v>7</v>
      </c>
    </row>
    <row r="42" spans="1:12" ht="18" x14ac:dyDescent="0.35">
      <c r="B42" s="11"/>
      <c r="C42" s="12"/>
      <c r="D42" s="12"/>
      <c r="E42" s="25" t="s">
        <v>13</v>
      </c>
    </row>
    <row r="43" spans="1:12" x14ac:dyDescent="0.3">
      <c r="B43" s="13" t="s">
        <v>4</v>
      </c>
      <c r="C43" s="14"/>
      <c r="D43" s="15"/>
      <c r="E43" s="16" t="s">
        <v>8</v>
      </c>
    </row>
    <row r="44" spans="1:12" x14ac:dyDescent="0.3">
      <c r="B44" s="17" t="s">
        <v>3</v>
      </c>
      <c r="C44" s="15"/>
      <c r="D44" s="18"/>
      <c r="E44" s="19">
        <f>E7/400</f>
        <v>16</v>
      </c>
    </row>
    <row r="45" spans="1:12" x14ac:dyDescent="0.3">
      <c r="B45" s="17" t="s">
        <v>2</v>
      </c>
      <c r="C45" s="15"/>
      <c r="D45" s="18"/>
      <c r="E45" s="19">
        <f t="shared" ref="E45:E47" si="4">E8/400</f>
        <v>3</v>
      </c>
    </row>
    <row r="46" spans="1:12" x14ac:dyDescent="0.3">
      <c r="B46" s="17" t="s">
        <v>1</v>
      </c>
      <c r="C46" s="15"/>
      <c r="D46" s="18"/>
      <c r="E46" s="19">
        <f t="shared" si="4"/>
        <v>5.8</v>
      </c>
    </row>
    <row r="47" spans="1:12" x14ac:dyDescent="0.3">
      <c r="B47" s="17" t="s">
        <v>0</v>
      </c>
      <c r="C47" s="15"/>
      <c r="D47" s="18"/>
      <c r="E47" s="19">
        <f t="shared" si="4"/>
        <v>6.2</v>
      </c>
    </row>
    <row r="48" spans="1:12" x14ac:dyDescent="0.3">
      <c r="B48" s="20" t="s">
        <v>9</v>
      </c>
      <c r="C48" s="21"/>
      <c r="D48" s="23"/>
      <c r="E48" s="22" t="s">
        <v>20</v>
      </c>
    </row>
    <row r="49" spans="1:7" x14ac:dyDescent="0.3">
      <c r="E49" s="1"/>
    </row>
    <row r="50" spans="1:7" ht="18" x14ac:dyDescent="0.35">
      <c r="B50" s="11"/>
      <c r="C50" s="12"/>
      <c r="D50" s="12"/>
      <c r="E50" s="25" t="s">
        <v>19</v>
      </c>
    </row>
    <row r="51" spans="1:7" x14ac:dyDescent="0.3">
      <c r="B51" s="13" t="s">
        <v>4</v>
      </c>
      <c r="C51" s="14"/>
      <c r="D51" s="15"/>
      <c r="E51" s="16" t="s">
        <v>8</v>
      </c>
    </row>
    <row r="52" spans="1:7" x14ac:dyDescent="0.3">
      <c r="B52" s="17" t="s">
        <v>3</v>
      </c>
      <c r="C52" s="15"/>
      <c r="D52" s="18"/>
      <c r="E52" s="19">
        <f>E7/660</f>
        <v>9.6969696969696972</v>
      </c>
      <c r="G52" s="1"/>
    </row>
    <row r="53" spans="1:7" x14ac:dyDescent="0.3">
      <c r="B53" s="17" t="s">
        <v>2</v>
      </c>
      <c r="C53" s="15"/>
      <c r="D53" s="18"/>
      <c r="E53" s="29" t="s">
        <v>29</v>
      </c>
    </row>
    <row r="54" spans="1:7" x14ac:dyDescent="0.3">
      <c r="B54" s="17" t="s">
        <v>1</v>
      </c>
      <c r="C54" s="15"/>
      <c r="D54" s="18"/>
      <c r="E54" s="19">
        <f t="shared" ref="E54:E55" si="5">E9/660</f>
        <v>3.5151515151515151</v>
      </c>
    </row>
    <row r="55" spans="1:7" x14ac:dyDescent="0.3">
      <c r="B55" s="17" t="s">
        <v>0</v>
      </c>
      <c r="C55" s="15"/>
      <c r="D55" s="18"/>
      <c r="E55" s="19">
        <f t="shared" si="5"/>
        <v>3.7575757575757578</v>
      </c>
    </row>
    <row r="56" spans="1:7" x14ac:dyDescent="0.3">
      <c r="B56" s="20" t="s">
        <v>9</v>
      </c>
      <c r="C56" s="21"/>
      <c r="D56" s="22"/>
      <c r="E56" s="22" t="s">
        <v>20</v>
      </c>
    </row>
    <row r="57" spans="1:7" x14ac:dyDescent="0.3">
      <c r="D57" s="10"/>
      <c r="E57" s="1"/>
    </row>
    <row r="58" spans="1:7" x14ac:dyDescent="0.3">
      <c r="D58" s="10"/>
      <c r="E58" s="1"/>
    </row>
    <row r="59" spans="1:7" x14ac:dyDescent="0.3">
      <c r="E59" s="6"/>
    </row>
    <row r="60" spans="1:7" ht="21" x14ac:dyDescent="0.4">
      <c r="A60" s="26"/>
      <c r="B60" s="5" t="s">
        <v>26</v>
      </c>
      <c r="C60" s="5"/>
      <c r="D60" s="5"/>
      <c r="E60" s="4"/>
    </row>
    <row r="61" spans="1:7" ht="18" x14ac:dyDescent="0.35">
      <c r="B61" s="11"/>
      <c r="C61" s="12"/>
      <c r="D61" s="12"/>
      <c r="E61" s="25" t="s">
        <v>14</v>
      </c>
    </row>
    <row r="62" spans="1:7" x14ac:dyDescent="0.3">
      <c r="B62" s="13" t="s">
        <v>4</v>
      </c>
      <c r="C62" s="14"/>
      <c r="D62" s="15"/>
      <c r="E62" s="16" t="s">
        <v>8</v>
      </c>
    </row>
    <row r="63" spans="1:7" x14ac:dyDescent="0.3">
      <c r="B63" s="17" t="s">
        <v>3</v>
      </c>
      <c r="C63" s="15"/>
      <c r="D63" s="18"/>
      <c r="E63" s="19">
        <f t="shared" ref="E63" si="6">E7/1000</f>
        <v>6.4</v>
      </c>
    </row>
    <row r="64" spans="1:7" x14ac:dyDescent="0.3">
      <c r="B64" s="17" t="s">
        <v>2</v>
      </c>
      <c r="C64" s="15"/>
      <c r="D64" s="18"/>
      <c r="E64" s="19">
        <f t="shared" ref="E64" si="7">E8/1000</f>
        <v>1.2</v>
      </c>
      <c r="F64" t="s">
        <v>16</v>
      </c>
    </row>
    <row r="65" spans="1:6" x14ac:dyDescent="0.3">
      <c r="B65" s="17" t="s">
        <v>1</v>
      </c>
      <c r="C65" s="15"/>
      <c r="D65" s="18"/>
      <c r="E65" s="19">
        <f t="shared" ref="E65" si="8">E9/1000</f>
        <v>2.3199999999999998</v>
      </c>
    </row>
    <row r="66" spans="1:6" x14ac:dyDescent="0.3">
      <c r="B66" s="17" t="s">
        <v>0</v>
      </c>
      <c r="C66" s="15"/>
      <c r="D66" s="18"/>
      <c r="E66" s="19">
        <f t="shared" ref="E66:E67" si="9">E10/1000</f>
        <v>2.48</v>
      </c>
    </row>
    <row r="67" spans="1:6" x14ac:dyDescent="0.3">
      <c r="B67" s="20" t="s">
        <v>9</v>
      </c>
      <c r="C67" s="21"/>
      <c r="D67" s="22"/>
      <c r="E67" s="24">
        <f t="shared" si="9"/>
        <v>0.4</v>
      </c>
      <c r="F67" t="s">
        <v>24</v>
      </c>
    </row>
    <row r="68" spans="1:6" x14ac:dyDescent="0.3">
      <c r="E68" s="1"/>
      <c r="F68" t="s">
        <v>25</v>
      </c>
    </row>
    <row r="69" spans="1:6" ht="18" x14ac:dyDescent="0.35">
      <c r="B69" s="11"/>
      <c r="C69" s="12"/>
      <c r="D69" s="12"/>
      <c r="E69" s="25" t="s">
        <v>15</v>
      </c>
    </row>
    <row r="70" spans="1:6" x14ac:dyDescent="0.3">
      <c r="B70" s="13" t="s">
        <v>4</v>
      </c>
      <c r="C70" s="14"/>
      <c r="D70" s="15"/>
      <c r="E70" s="16" t="s">
        <v>8</v>
      </c>
    </row>
    <row r="71" spans="1:6" x14ac:dyDescent="0.3">
      <c r="B71" s="17" t="s">
        <v>3</v>
      </c>
      <c r="C71" s="15"/>
      <c r="D71" s="18"/>
      <c r="E71" s="19">
        <f>E7/2000</f>
        <v>3.2</v>
      </c>
    </row>
    <row r="72" spans="1:6" x14ac:dyDescent="0.3">
      <c r="B72" s="17" t="s">
        <v>2</v>
      </c>
      <c r="C72" s="15"/>
      <c r="D72" s="18"/>
      <c r="E72" s="19">
        <f t="shared" ref="E72:E75" si="10">E8/2000</f>
        <v>0.6</v>
      </c>
      <c r="F72" t="s">
        <v>16</v>
      </c>
    </row>
    <row r="73" spans="1:6" x14ac:dyDescent="0.3">
      <c r="B73" s="17" t="s">
        <v>1</v>
      </c>
      <c r="C73" s="15"/>
      <c r="D73" s="18"/>
      <c r="E73" s="19">
        <f t="shared" si="10"/>
        <v>1.1599999999999999</v>
      </c>
    </row>
    <row r="74" spans="1:6" x14ac:dyDescent="0.3">
      <c r="B74" s="17" t="s">
        <v>0</v>
      </c>
      <c r="C74" s="15"/>
      <c r="D74" s="18"/>
      <c r="E74" s="19">
        <f t="shared" si="10"/>
        <v>1.24</v>
      </c>
    </row>
    <row r="75" spans="1:6" x14ac:dyDescent="0.3">
      <c r="B75" s="20" t="s">
        <v>9</v>
      </c>
      <c r="C75" s="21"/>
      <c r="D75" s="22"/>
      <c r="E75" s="24">
        <f t="shared" si="10"/>
        <v>0.2</v>
      </c>
      <c r="F75" t="s">
        <v>24</v>
      </c>
    </row>
    <row r="76" spans="1:6" x14ac:dyDescent="0.3">
      <c r="F76" t="s">
        <v>25</v>
      </c>
    </row>
    <row r="78" spans="1:6" ht="18" x14ac:dyDescent="0.35">
      <c r="A78" s="26"/>
      <c r="B78" s="3" t="s">
        <v>23</v>
      </c>
      <c r="C78" s="3"/>
      <c r="D78" s="3"/>
      <c r="E78" s="3"/>
    </row>
    <row r="79" spans="1:6" ht="18" x14ac:dyDescent="0.35">
      <c r="B79" s="11"/>
      <c r="C79" s="12"/>
      <c r="D79" s="12"/>
      <c r="E79" s="25" t="s">
        <v>21</v>
      </c>
    </row>
    <row r="80" spans="1:6" x14ac:dyDescent="0.3">
      <c r="B80" s="13" t="s">
        <v>4</v>
      </c>
      <c r="C80" s="14"/>
      <c r="D80" s="15"/>
      <c r="E80" s="16" t="s">
        <v>8</v>
      </c>
    </row>
    <row r="81" spans="2:5" x14ac:dyDescent="0.3">
      <c r="B81" s="17" t="s">
        <v>3</v>
      </c>
      <c r="C81" s="15"/>
      <c r="D81" s="18"/>
      <c r="E81" s="19">
        <f>E7/3000</f>
        <v>2.1333333333333333</v>
      </c>
    </row>
    <row r="82" spans="2:5" x14ac:dyDescent="0.3">
      <c r="B82" s="17" t="s">
        <v>2</v>
      </c>
      <c r="C82" s="15"/>
      <c r="D82" s="18"/>
      <c r="E82" s="19">
        <f t="shared" ref="E82:E84" si="11">E8/3000</f>
        <v>0.4</v>
      </c>
    </row>
    <row r="83" spans="2:5" x14ac:dyDescent="0.3">
      <c r="B83" s="17" t="s">
        <v>1</v>
      </c>
      <c r="C83" s="15"/>
      <c r="D83" s="18"/>
      <c r="E83" s="19">
        <f t="shared" si="11"/>
        <v>0.77333333333333332</v>
      </c>
    </row>
    <row r="84" spans="2:5" x14ac:dyDescent="0.3">
      <c r="B84" s="17" t="s">
        <v>0</v>
      </c>
      <c r="C84" s="15"/>
      <c r="D84" s="18"/>
      <c r="E84" s="19">
        <f t="shared" si="11"/>
        <v>0.82666666666666666</v>
      </c>
    </row>
    <row r="85" spans="2:5" x14ac:dyDescent="0.3">
      <c r="B85" s="20" t="s">
        <v>9</v>
      </c>
      <c r="C85" s="21"/>
      <c r="D85" s="22"/>
      <c r="E85" s="21" t="s">
        <v>20</v>
      </c>
    </row>
    <row r="86" spans="2:5" x14ac:dyDescent="0.3">
      <c r="B86" s="2"/>
      <c r="D86" s="10"/>
      <c r="E86" s="1"/>
    </row>
    <row r="87" spans="2:5" ht="18" x14ac:dyDescent="0.35">
      <c r="B87" s="11"/>
      <c r="C87" s="12"/>
      <c r="D87" s="12"/>
      <c r="E87" s="25" t="s">
        <v>22</v>
      </c>
    </row>
    <row r="88" spans="2:5" x14ac:dyDescent="0.3">
      <c r="B88" s="13" t="s">
        <v>4</v>
      </c>
      <c r="C88" s="14"/>
      <c r="D88" s="15"/>
      <c r="E88" s="16" t="s">
        <v>8</v>
      </c>
    </row>
    <row r="89" spans="2:5" x14ac:dyDescent="0.3">
      <c r="B89" s="17" t="s">
        <v>3</v>
      </c>
      <c r="C89" s="15"/>
      <c r="D89" s="18"/>
      <c r="E89" s="19">
        <f>E7/5000</f>
        <v>1.28</v>
      </c>
    </row>
    <row r="90" spans="2:5" x14ac:dyDescent="0.3">
      <c r="B90" s="17" t="s">
        <v>2</v>
      </c>
      <c r="C90" s="15"/>
      <c r="D90" s="18"/>
      <c r="E90" s="19">
        <f t="shared" ref="E90:E92" si="12">E8/5000</f>
        <v>0.24</v>
      </c>
    </row>
    <row r="91" spans="2:5" x14ac:dyDescent="0.3">
      <c r="B91" s="17" t="s">
        <v>1</v>
      </c>
      <c r="C91" s="15"/>
      <c r="D91" s="18"/>
      <c r="E91" s="19">
        <f t="shared" si="12"/>
        <v>0.46400000000000002</v>
      </c>
    </row>
    <row r="92" spans="2:5" x14ac:dyDescent="0.3">
      <c r="B92" s="17" t="s">
        <v>0</v>
      </c>
      <c r="C92" s="15"/>
      <c r="D92" s="18"/>
      <c r="E92" s="19">
        <f t="shared" si="12"/>
        <v>0.496</v>
      </c>
    </row>
    <row r="93" spans="2:5" x14ac:dyDescent="0.3">
      <c r="B93" s="20" t="s">
        <v>9</v>
      </c>
      <c r="C93" s="21"/>
      <c r="D93" s="22"/>
      <c r="E93" s="21" t="s">
        <v>20</v>
      </c>
    </row>
    <row r="94" spans="2:5" x14ac:dyDescent="0.3">
      <c r="B94" s="2"/>
      <c r="D94" s="10"/>
      <c r="E94" s="1"/>
    </row>
    <row r="95" spans="2:5" x14ac:dyDescent="0.3">
      <c r="D95" s="10"/>
      <c r="E95" s="1"/>
    </row>
    <row r="96" spans="2:5" x14ac:dyDescent="0.3">
      <c r="B96" s="2"/>
      <c r="D96" s="10"/>
      <c r="E96" s="1"/>
    </row>
    <row r="97" spans="5:5" x14ac:dyDescent="0.3">
      <c r="E97" s="1"/>
    </row>
  </sheetData>
  <sheetProtection selectLockedCells="1"/>
  <pageMargins left="0.7" right="0.7" top="0.75" bottom="0.75" header="0.3" footer="0.3"/>
  <pageSetup paperSize="9" orientation="portrait" r:id="rId1"/>
  <drawing r:id="rId2"/>
</worksheet>
</file>

<file path=docProps/app.xml><?xml version="1.0" encoding="utf-8"?>
<ap:Properties xmlns:vt="http://schemas.openxmlformats.org/officeDocument/2006/docPropsVTypes" xmlns:ap="http://schemas.openxmlformats.org/officeDocument/2006/extended-properties">
  <ap:Application>Microsoft Excel</ap:Application>
  <ap:DocSecurity>2</ap:DocSecurity>
  <ap:ScaleCrop>false</ap:ScaleCrop>
  <ap:HeadingPairs>
    <vt:vector baseType="variant" size="2">
      <vt:variant>
        <vt:lpstr>Regneark</vt:lpstr>
      </vt:variant>
      <vt:variant>
        <vt:i4>2</vt:i4>
      </vt:variant>
    </vt:vector>
  </ap:HeadingPairs>
  <ap:TitlesOfParts>
    <vt:vector baseType="lpstr" size="2">
      <vt:lpstr>Vejledning</vt:lpstr>
      <vt:lpstr>Materiel beregning</vt:lpstr>
    </vt:vector>
  </ap:TitlesOfParts>
  <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Marie Bruun Nielsen</dc:creator>
  <dc:description/>
  <lastModifiedBy>Marie Bruun Nielsen</lastModifiedBy>
  <dcterms:created xsi:type="dcterms:W3CDTF">2023-08-10T12:24:47.0000000Z</dcterms:created>
  <dcterms:modified xsi:type="dcterms:W3CDTF">2024-03-07T08:18:22.0000000Z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DN_D_Dokumentnummer">
    <vt:lpwstr>D24-295885</vt:lpwstr>
  </op:property>
  <op:property fmtid="{D5CDD505-2E9C-101B-9397-08002B2CF9AE}" pid="3" name="DN_D_Brevdato">
    <vt:lpwstr/>
  </op:property>
  <op:property fmtid="{D5CDD505-2E9C-101B-9397-08002B2CF9AE}" pid="4" name="DN_D_AnsvarligNavn">
    <vt:lpwstr>Marie Bruun Nielsen</vt:lpwstr>
  </op:property>
  <op:property fmtid="{D5CDD505-2E9C-101B-9397-08002B2CF9AE}" pid="5" name="DN_D_AnsvarligTelefon">
    <vt:lpwstr>+45 48404108</vt:lpwstr>
  </op:property>
  <op:property fmtid="{D5CDD505-2E9C-101B-9397-08002B2CF9AE}" pid="6" name="DN_D_AnsvarligEmail">
    <vt:lpwstr>mbn@gribskovforsyning.dk</vt:lpwstr>
  </op:property>
  <op:property fmtid="{D5CDD505-2E9C-101B-9397-08002B2CF9AE}" pid="7" name="DN_S_Sagsnummer">
    <vt:lpwstr>S23-4284</vt:lpwstr>
  </op:property>
  <op:property fmtid="{D5CDD505-2E9C-101B-9397-08002B2CF9AE}" pid="8" name="DN_S_Sagstitel">
    <vt:lpwstr>Vejledninger og retningslinier</vt:lpwstr>
  </op:property>
  <op:property fmtid="{D5CDD505-2E9C-101B-9397-08002B2CF9AE}" pid="9" name="Comments">
    <vt:lpwstr/>
  </op:property>
</op:Properties>
</file>